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2075"/>
  </bookViews>
  <sheets>
    <sheet name="Hake-Öljy -vertailu" sheetId="2" r:id="rId1"/>
  </sheets>
  <calcPr calcId="145621"/>
</workbook>
</file>

<file path=xl/calcChain.xml><?xml version="1.0" encoding="utf-8"?>
<calcChain xmlns="http://schemas.openxmlformats.org/spreadsheetml/2006/main">
  <c r="D27" i="2" l="1"/>
  <c r="J30" i="2" l="1"/>
  <c r="J26" i="2" l="1"/>
  <c r="J27" i="2" s="1"/>
  <c r="D26" i="2"/>
  <c r="G6" i="2"/>
  <c r="G9" i="2" s="1"/>
  <c r="G10" i="2" s="1"/>
  <c r="G13" i="2" l="1"/>
  <c r="J29" i="2" s="1"/>
  <c r="J33" i="2" s="1"/>
  <c r="D29" i="2"/>
  <c r="D33" i="2" s="1"/>
  <c r="J35" i="2" l="1"/>
  <c r="I37" i="2" s="1"/>
</calcChain>
</file>

<file path=xl/sharedStrings.xml><?xml version="1.0" encoding="utf-8"?>
<sst xmlns="http://schemas.openxmlformats.org/spreadsheetml/2006/main" count="75" uniqueCount="47">
  <si>
    <t>€</t>
  </si>
  <si>
    <t>vuotta</t>
  </si>
  <si>
    <t>Lähtötiedot:</t>
  </si>
  <si>
    <t xml:space="preserve">Vilja-ala </t>
  </si>
  <si>
    <t>ha</t>
  </si>
  <si>
    <t>kg</t>
  </si>
  <si>
    <t>Kuivattava viljamäärä</t>
  </si>
  <si>
    <t>Puintikosteus</t>
  </si>
  <si>
    <t>%</t>
  </si>
  <si>
    <t>Varastokosteus</t>
  </si>
  <si>
    <t>Poistettava vesimäärä</t>
  </si>
  <si>
    <t>Hehtaarisato</t>
  </si>
  <si>
    <t>kg/ha</t>
  </si>
  <si>
    <t>Öljyn tarve</t>
  </si>
  <si>
    <t>l</t>
  </si>
  <si>
    <t>m3</t>
  </si>
  <si>
    <t>Hakkeen polton hyötysuhde</t>
  </si>
  <si>
    <t>Hakkeen hinta</t>
  </si>
  <si>
    <t>€/m3</t>
  </si>
  <si>
    <t>Öljyn hinta</t>
  </si>
  <si>
    <t>€/l</t>
  </si>
  <si>
    <t>Öljyvaihtoehto</t>
  </si>
  <si>
    <t>Hakevaihtoehto</t>
  </si>
  <si>
    <t>Uusi öljyuuni</t>
  </si>
  <si>
    <t>Korkokanta</t>
  </si>
  <si>
    <t>Poistoaika</t>
  </si>
  <si>
    <t>Hakeuuni</t>
  </si>
  <si>
    <t>Hakevarasto</t>
  </si>
  <si>
    <t>Yhteensä</t>
  </si>
  <si>
    <t>Investoinnit ja polttoaine</t>
  </si>
  <si>
    <t>Annuiteetti</t>
  </si>
  <si>
    <t>Oman työn hinta</t>
  </si>
  <si>
    <t>€/h</t>
  </si>
  <si>
    <t>yhteensä</t>
  </si>
  <si>
    <t>Erotus öljy - hake</t>
  </si>
  <si>
    <t>Investoinnit työ ja polttoaine</t>
  </si>
  <si>
    <t>Hakejärjestelmään tehdyn lisäinvestoinnin takaisinmaksuaika</t>
  </si>
  <si>
    <t>Muuta?</t>
  </si>
  <si>
    <t xml:space="preserve">Lisätyö, h </t>
  </si>
  <si>
    <t>(15 min/erä)</t>
  </si>
  <si>
    <t>Hake-Öljy -järjestelmien kustannusvertailu</t>
  </si>
  <si>
    <t>Hakkeen kosteus</t>
  </si>
  <si>
    <t>Hakkeen tarve</t>
  </si>
  <si>
    <t>Polttoaine €/vuosi</t>
  </si>
  <si>
    <t>©Hannu Mikkola 3.10.2013</t>
  </si>
  <si>
    <t>Ohje:</t>
  </si>
  <si>
    <t>Täytä vihreisiin soluihin oman tilasi tiedot. Mustalla reunustettuihin laatikoihin voit lisätä kumpaankin viisi energiainvestoinnista aiheutuvaa kustannuserää. Laskuri laskee investoinnneista aiheutuvan annuiteetin ilmoittamallesi poistoajalle. Tiedot päivittyvät aina, kun olet kirjoittanut uudet tiedot soluun ja painanut ENTER-näppäintä. Jos takaisinmaksuajasta tulee miinusmerkkinen, hakevaihtoehdon yhteenlasketut investointi- ja polttoainekustannukset ovat suuremmat kuin öljyvaihtoehdon.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</si>
</sst>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5" formatCode="0.0"/>
  </numFmts>
  <fonts count="7" x14ac:knownFonts="1">
    <font>
      <sz val="11"/>
      <color theme="1"/>
      <name val="Calibri"/>
      <family val="2"/>
      <scheme val="minor"/>
    </font>
    <font>
      <b/>
      <sz val="16"/>
      <color theme="1"/>
      <name val="Calibri"/>
      <family val="2"/>
      <scheme val="minor"/>
    </font>
    <font>
      <sz val="18"/>
      <color theme="1"/>
      <name val="Calibri"/>
      <family val="2"/>
      <scheme val="minor"/>
    </font>
    <font>
      <b/>
      <sz val="24"/>
      <color theme="1"/>
      <name val="Calibri"/>
      <family val="2"/>
      <scheme val="minor"/>
    </font>
    <font>
      <sz val="16"/>
      <color theme="1"/>
      <name val="Calibri"/>
      <family val="2"/>
      <scheme val="minor"/>
    </font>
    <font>
      <b/>
      <sz val="16"/>
      <color rgb="FFFF0000"/>
      <name val="Calibri"/>
      <family val="2"/>
      <scheme val="minor"/>
    </font>
    <font>
      <sz val="11"/>
      <color theme="1"/>
      <name val="Calibri"/>
      <family val="2"/>
    </font>
  </fonts>
  <fills count="3">
    <fill>
      <patternFill patternType="none"/>
    </fill>
    <fill>
      <patternFill patternType="gray125"/>
    </fill>
    <fill>
      <patternFill patternType="solid">
        <fgColor theme="6" tint="0.39994506668294322"/>
        <bgColor indexed="64"/>
      </patternFill>
    </fill>
  </fills>
  <borders count="12">
    <border>
      <left/>
      <right/>
      <top/>
      <bottom/>
      <diagonal/>
    </border>
    <border>
      <left style="thick">
        <color rgb="FFFF0000"/>
      </left>
      <right style="thick">
        <color rgb="FFFF0000"/>
      </right>
      <top style="thick">
        <color rgb="FFFF0000"/>
      </top>
      <bottom style="thick">
        <color rgb="FFFF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3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1" fontId="4" fillId="0" borderId="0" xfId="0" applyNumberFormat="1" applyFont="1"/>
    <xf numFmtId="0" fontId="4" fillId="2" borderId="0" xfId="0" applyFont="1" applyFill="1"/>
    <xf numFmtId="2" fontId="4" fillId="2" borderId="0" xfId="0" applyNumberFormat="1" applyFont="1" applyFill="1"/>
    <xf numFmtId="1" fontId="4" fillId="2" borderId="0" xfId="0" applyNumberFormat="1" applyFont="1" applyFill="1"/>
    <xf numFmtId="0" fontId="5" fillId="0" borderId="0" xfId="0" applyFont="1"/>
    <xf numFmtId="165" fontId="5" fillId="0" borderId="1" xfId="0" applyNumberFormat="1" applyFont="1" applyBorder="1"/>
    <xf numFmtId="0" fontId="1" fillId="0" borderId="0" xfId="0" applyFont="1" applyBorder="1"/>
    <xf numFmtId="0" fontId="1" fillId="0" borderId="2" xfId="0" applyFont="1" applyBorder="1"/>
    <xf numFmtId="0" fontId="1" fillId="0" borderId="3" xfId="0" applyFont="1" applyBorder="1"/>
    <xf numFmtId="0" fontId="1" fillId="0" borderId="4" xfId="0" applyFont="1" applyBorder="1"/>
    <xf numFmtId="0" fontId="4" fillId="0" borderId="5" xfId="0" applyFont="1" applyBorder="1"/>
    <xf numFmtId="0" fontId="4" fillId="0" borderId="0" xfId="0" applyFont="1" applyBorder="1"/>
    <xf numFmtId="0" fontId="4" fillId="2" borderId="0" xfId="0" applyFont="1" applyFill="1" applyBorder="1"/>
    <xf numFmtId="0" fontId="4" fillId="0" borderId="6" xfId="0" applyFont="1" applyBorder="1"/>
    <xf numFmtId="0" fontId="1" fillId="0" borderId="5" xfId="0" applyFont="1" applyBorder="1"/>
    <xf numFmtId="0" fontId="1" fillId="0" borderId="6" xfId="0" applyFont="1" applyBorder="1"/>
    <xf numFmtId="6" fontId="1" fillId="0" borderId="0" xfId="0" applyNumberFormat="1" applyFont="1" applyBorder="1"/>
    <xf numFmtId="6" fontId="1" fillId="0" borderId="6" xfId="0" applyNumberFormat="1" applyFont="1" applyBorder="1"/>
    <xf numFmtId="0" fontId="0" fillId="0" borderId="5" xfId="0" applyBorder="1"/>
    <xf numFmtId="0" fontId="0" fillId="0" borderId="0" xfId="0" applyBorder="1"/>
    <xf numFmtId="0" fontId="0" fillId="0" borderId="6" xfId="0" applyBorder="1"/>
    <xf numFmtId="0" fontId="1" fillId="0" borderId="7" xfId="0" applyFont="1" applyBorder="1"/>
    <xf numFmtId="0" fontId="1" fillId="0" borderId="8" xfId="0" applyFont="1" applyBorder="1"/>
    <xf numFmtId="0" fontId="1" fillId="0" borderId="10" xfId="0" applyFont="1" applyBorder="1"/>
    <xf numFmtId="0" fontId="1" fillId="2" borderId="0" xfId="0" applyFont="1" applyFill="1" applyBorder="1"/>
    <xf numFmtId="1" fontId="1" fillId="0" borderId="0" xfId="0" applyNumberFormat="1" applyFont="1" applyBorder="1"/>
    <xf numFmtId="1" fontId="1" fillId="0" borderId="9" xfId="0" applyNumberFormat="1" applyFont="1" applyBorder="1"/>
    <xf numFmtId="0" fontId="6" fillId="0" borderId="0" xfId="0" applyFont="1"/>
    <xf numFmtId="0" fontId="1" fillId="0" borderId="0" xfId="0" applyFont="1" applyFill="1" applyBorder="1"/>
    <xf numFmtId="1" fontId="1" fillId="0" borderId="0" xfId="0" applyNumberFormat="1" applyFont="1"/>
    <xf numFmtId="0" fontId="0" fillId="0" borderId="11" xfId="0" applyBorder="1" applyAlignment="1">
      <alignment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zoomScale="70" zoomScaleNormal="70" workbookViewId="0">
      <selection activeCell="L16" sqref="L16"/>
    </sheetView>
  </sheetViews>
  <sheetFormatPr defaultRowHeight="15" x14ac:dyDescent="0.25"/>
  <cols>
    <col min="3" max="3" width="16" customWidth="1"/>
    <col min="4" max="4" width="17" bestFit="1" customWidth="1"/>
    <col min="5" max="5" width="3.42578125" customWidth="1"/>
    <col min="6" max="6" width="18.42578125" customWidth="1"/>
    <col min="7" max="7" width="12.7109375" bestFit="1" customWidth="1"/>
    <col min="8" max="8" width="17.42578125" customWidth="1"/>
    <col min="9" max="9" width="16.140625" customWidth="1"/>
    <col min="10" max="10" width="16.7109375" customWidth="1"/>
    <col min="11" max="11" width="4.140625" customWidth="1"/>
    <col min="12" max="12" width="96.5703125" customWidth="1"/>
  </cols>
  <sheetData>
    <row r="1" spans="1:12" ht="31.5" x14ac:dyDescent="0.5">
      <c r="A1" s="3" t="s">
        <v>40</v>
      </c>
    </row>
    <row r="2" spans="1:12" ht="15" customHeight="1" x14ac:dyDescent="0.25">
      <c r="A2" s="32" t="s">
        <v>44</v>
      </c>
    </row>
    <row r="3" spans="1:12" ht="15" customHeight="1" thickBot="1" x14ac:dyDescent="0.3"/>
    <row r="4" spans="1:12" ht="87.75" customHeight="1" thickBot="1" x14ac:dyDescent="0.4">
      <c r="A4" s="2" t="s">
        <v>2</v>
      </c>
      <c r="D4" s="4" t="s">
        <v>3</v>
      </c>
      <c r="E4" s="4"/>
      <c r="F4" s="4"/>
      <c r="G4" s="6">
        <v>100</v>
      </c>
      <c r="H4" s="4" t="s">
        <v>4</v>
      </c>
      <c r="J4" s="1" t="s">
        <v>45</v>
      </c>
      <c r="L4" s="35" t="s">
        <v>46</v>
      </c>
    </row>
    <row r="5" spans="1:12" ht="21" x14ac:dyDescent="0.35">
      <c r="D5" s="4" t="s">
        <v>11</v>
      </c>
      <c r="E5" s="4"/>
      <c r="F5" s="4"/>
      <c r="G5" s="6">
        <v>3500</v>
      </c>
      <c r="H5" s="4" t="s">
        <v>12</v>
      </c>
    </row>
    <row r="6" spans="1:12" ht="21" x14ac:dyDescent="0.35">
      <c r="D6" s="4" t="s">
        <v>6</v>
      </c>
      <c r="E6" s="4"/>
      <c r="F6" s="4"/>
      <c r="G6" s="4">
        <f>+G4*G5</f>
        <v>350000</v>
      </c>
      <c r="H6" s="4" t="s">
        <v>5</v>
      </c>
    </row>
    <row r="7" spans="1:12" ht="21" x14ac:dyDescent="0.35">
      <c r="D7" s="4" t="s">
        <v>7</v>
      </c>
      <c r="E7" s="4"/>
      <c r="F7" s="4"/>
      <c r="G7" s="6">
        <v>20</v>
      </c>
      <c r="H7" s="4" t="s">
        <v>8</v>
      </c>
    </row>
    <row r="8" spans="1:12" ht="21" x14ac:dyDescent="0.35">
      <c r="D8" s="4" t="s">
        <v>9</v>
      </c>
      <c r="E8" s="4"/>
      <c r="F8" s="4"/>
      <c r="G8" s="6">
        <v>13</v>
      </c>
      <c r="H8" s="4" t="s">
        <v>8</v>
      </c>
    </row>
    <row r="9" spans="1:12" ht="21" x14ac:dyDescent="0.35">
      <c r="D9" s="4" t="s">
        <v>10</v>
      </c>
      <c r="E9" s="4"/>
      <c r="F9" s="4"/>
      <c r="G9" s="5">
        <f>+G6*(G7-G8)/(100-G8)</f>
        <v>28160.919540229886</v>
      </c>
      <c r="H9" s="4" t="s">
        <v>5</v>
      </c>
    </row>
    <row r="10" spans="1:12" ht="21" x14ac:dyDescent="0.35">
      <c r="D10" s="4" t="s">
        <v>13</v>
      </c>
      <c r="E10" s="4"/>
      <c r="G10" s="5">
        <f>+G9*0.14</f>
        <v>3942.5287356321846</v>
      </c>
      <c r="H10" s="4" t="s">
        <v>14</v>
      </c>
    </row>
    <row r="11" spans="1:12" ht="21" x14ac:dyDescent="0.35">
      <c r="D11" s="4" t="s">
        <v>16</v>
      </c>
      <c r="E11" s="4"/>
      <c r="G11" s="8">
        <v>80</v>
      </c>
      <c r="H11" s="4" t="s">
        <v>8</v>
      </c>
      <c r="I11" s="5"/>
    </row>
    <row r="12" spans="1:12" ht="21" x14ac:dyDescent="0.35">
      <c r="D12" s="4" t="s">
        <v>41</v>
      </c>
      <c r="E12" s="4"/>
      <c r="G12" s="8">
        <v>30</v>
      </c>
      <c r="H12" s="4" t="s">
        <v>8</v>
      </c>
    </row>
    <row r="13" spans="1:12" ht="21" x14ac:dyDescent="0.35">
      <c r="D13" s="4" t="s">
        <v>42</v>
      </c>
      <c r="E13" s="4"/>
      <c r="G13" s="5">
        <f>+((G10*10/((18.5*(1-G12/100)-2.443*(G12/100))/3.6)/(0.0014*G12^3-0.0631*G12^2+2.8016*G12+174.29))/(G11/100))</f>
        <v>60.672159026844511</v>
      </c>
      <c r="H13" s="4" t="s">
        <v>15</v>
      </c>
    </row>
    <row r="14" spans="1:12" ht="21" x14ac:dyDescent="0.35">
      <c r="D14" s="4" t="s">
        <v>17</v>
      </c>
      <c r="E14" s="4"/>
      <c r="G14" s="7">
        <v>20</v>
      </c>
      <c r="H14" s="4" t="s">
        <v>18</v>
      </c>
    </row>
    <row r="15" spans="1:12" ht="21" x14ac:dyDescent="0.35">
      <c r="D15" s="4" t="s">
        <v>19</v>
      </c>
      <c r="E15" s="4"/>
      <c r="G15" s="7">
        <v>1</v>
      </c>
      <c r="H15" s="4" t="s">
        <v>20</v>
      </c>
    </row>
    <row r="16" spans="1:12" ht="21" x14ac:dyDescent="0.35">
      <c r="D16" s="4" t="s">
        <v>31</v>
      </c>
      <c r="E16" s="4"/>
      <c r="G16" s="7">
        <v>20</v>
      </c>
      <c r="H16" s="4" t="s">
        <v>32</v>
      </c>
    </row>
    <row r="17" spans="1:11" ht="21" x14ac:dyDescent="0.35">
      <c r="D17" s="4" t="s">
        <v>24</v>
      </c>
      <c r="E17" s="4"/>
      <c r="G17" s="8">
        <v>5</v>
      </c>
      <c r="H17" s="4" t="s">
        <v>8</v>
      </c>
    </row>
    <row r="18" spans="1:11" ht="21" x14ac:dyDescent="0.35">
      <c r="D18" s="4" t="s">
        <v>25</v>
      </c>
      <c r="E18" s="4"/>
      <c r="G18" s="8">
        <v>15</v>
      </c>
      <c r="H18" s="4" t="s">
        <v>1</v>
      </c>
    </row>
    <row r="19" spans="1:11" ht="15.75" thickBot="1" x14ac:dyDescent="0.3"/>
    <row r="20" spans="1:11" s="1" customFormat="1" ht="21" x14ac:dyDescent="0.35">
      <c r="A20" s="12" t="s">
        <v>21</v>
      </c>
      <c r="B20" s="13"/>
      <c r="C20" s="13"/>
      <c r="D20" s="13"/>
      <c r="E20" s="14"/>
      <c r="G20" s="12" t="s">
        <v>22</v>
      </c>
      <c r="H20" s="13"/>
      <c r="I20" s="13"/>
      <c r="J20" s="13"/>
      <c r="K20" s="14"/>
    </row>
    <row r="21" spans="1:11" s="4" customFormat="1" ht="21" x14ac:dyDescent="0.35">
      <c r="A21" s="15"/>
      <c r="B21" s="16" t="s">
        <v>23</v>
      </c>
      <c r="C21" s="16"/>
      <c r="D21" s="17">
        <v>15000</v>
      </c>
      <c r="E21" s="18" t="s">
        <v>0</v>
      </c>
      <c r="G21" s="15"/>
      <c r="H21" s="16" t="s">
        <v>26</v>
      </c>
      <c r="I21" s="16"/>
      <c r="J21" s="17">
        <v>25000</v>
      </c>
      <c r="K21" s="18" t="s">
        <v>0</v>
      </c>
    </row>
    <row r="22" spans="1:11" s="4" customFormat="1" ht="21" x14ac:dyDescent="0.35">
      <c r="A22" s="15"/>
      <c r="B22" s="16" t="s">
        <v>37</v>
      </c>
      <c r="C22" s="16"/>
      <c r="D22" s="17"/>
      <c r="E22" s="18" t="s">
        <v>0</v>
      </c>
      <c r="G22" s="15"/>
      <c r="H22" s="16" t="s">
        <v>27</v>
      </c>
      <c r="I22" s="16"/>
      <c r="J22" s="17">
        <v>5000</v>
      </c>
      <c r="K22" s="18" t="s">
        <v>0</v>
      </c>
    </row>
    <row r="23" spans="1:11" s="4" customFormat="1" ht="21" x14ac:dyDescent="0.35">
      <c r="A23" s="15"/>
      <c r="B23" s="16"/>
      <c r="C23" s="16"/>
      <c r="D23" s="17"/>
      <c r="E23" s="18" t="s">
        <v>0</v>
      </c>
      <c r="G23" s="15"/>
      <c r="H23" s="16" t="s">
        <v>37</v>
      </c>
      <c r="I23" s="16"/>
      <c r="J23" s="17"/>
      <c r="K23" s="18" t="s">
        <v>0</v>
      </c>
    </row>
    <row r="24" spans="1:11" s="4" customFormat="1" ht="21" x14ac:dyDescent="0.35">
      <c r="A24" s="15"/>
      <c r="B24" s="16"/>
      <c r="C24" s="16"/>
      <c r="D24" s="17"/>
      <c r="E24" s="18" t="s">
        <v>0</v>
      </c>
      <c r="G24" s="15"/>
      <c r="H24" s="16"/>
      <c r="I24" s="16"/>
      <c r="J24" s="17"/>
      <c r="K24" s="18" t="s">
        <v>0</v>
      </c>
    </row>
    <row r="25" spans="1:11" s="4" customFormat="1" ht="21" x14ac:dyDescent="0.35">
      <c r="A25" s="15"/>
      <c r="B25" s="16"/>
      <c r="C25" s="16"/>
      <c r="D25" s="17"/>
      <c r="E25" s="18" t="s">
        <v>0</v>
      </c>
      <c r="G25" s="15"/>
      <c r="H25" s="16"/>
      <c r="I25" s="16"/>
      <c r="J25" s="17"/>
      <c r="K25" s="18" t="s">
        <v>0</v>
      </c>
    </row>
    <row r="26" spans="1:11" s="1" customFormat="1" ht="21" x14ac:dyDescent="0.35">
      <c r="A26" s="19" t="s">
        <v>28</v>
      </c>
      <c r="B26" s="11"/>
      <c r="C26" s="11"/>
      <c r="D26" s="11">
        <f>SUM(D21:D25)</f>
        <v>15000</v>
      </c>
      <c r="E26" s="20" t="s">
        <v>0</v>
      </c>
      <c r="G26" s="19" t="s">
        <v>28</v>
      </c>
      <c r="H26" s="11"/>
      <c r="I26" s="11"/>
      <c r="J26" s="11">
        <f>SUM(J21:J25)</f>
        <v>30000</v>
      </c>
      <c r="K26" s="20" t="s">
        <v>0</v>
      </c>
    </row>
    <row r="27" spans="1:11" s="1" customFormat="1" ht="21" x14ac:dyDescent="0.35">
      <c r="A27" s="19" t="s">
        <v>30</v>
      </c>
      <c r="B27" s="11"/>
      <c r="C27" s="11"/>
      <c r="D27" s="21">
        <f>PMT(G17/100,G18,D26)</f>
        <v>-1445.1343141386656</v>
      </c>
      <c r="E27" s="22"/>
      <c r="G27" s="19" t="s">
        <v>30</v>
      </c>
      <c r="H27" s="11"/>
      <c r="I27" s="11"/>
      <c r="J27" s="21">
        <f>PMT(G17/100,G18,J26)</f>
        <v>-2890.2686282773311</v>
      </c>
      <c r="K27" s="20"/>
    </row>
    <row r="28" spans="1:11" x14ac:dyDescent="0.25">
      <c r="A28" s="23"/>
      <c r="B28" s="24"/>
      <c r="C28" s="24"/>
      <c r="D28" s="24"/>
      <c r="E28" s="25"/>
      <c r="G28" s="23"/>
      <c r="H28" s="24"/>
      <c r="I28" s="24"/>
      <c r="J28" s="24"/>
      <c r="K28" s="25"/>
    </row>
    <row r="29" spans="1:11" s="1" customFormat="1" ht="21" x14ac:dyDescent="0.35">
      <c r="A29" s="19"/>
      <c r="B29" s="11" t="s">
        <v>43</v>
      </c>
      <c r="C29" s="11"/>
      <c r="D29" s="30">
        <f>+G10*G15</f>
        <v>3942.5287356321846</v>
      </c>
      <c r="E29" s="20" t="s">
        <v>0</v>
      </c>
      <c r="G29" s="19"/>
      <c r="H29" s="11" t="s">
        <v>43</v>
      </c>
      <c r="I29" s="11"/>
      <c r="J29" s="30">
        <f>+G14*G13</f>
        <v>1213.4431805368902</v>
      </c>
      <c r="K29" s="20" t="s">
        <v>0</v>
      </c>
    </row>
    <row r="30" spans="1:11" s="1" customFormat="1" ht="21" x14ac:dyDescent="0.35">
      <c r="A30" s="19"/>
      <c r="B30" s="11"/>
      <c r="C30" s="11"/>
      <c r="D30" s="11"/>
      <c r="E30" s="20"/>
      <c r="G30" s="19"/>
      <c r="H30" s="11" t="s">
        <v>38</v>
      </c>
      <c r="I30" s="29">
        <v>8</v>
      </c>
      <c r="J30" s="33">
        <f>+G16*I30</f>
        <v>160</v>
      </c>
      <c r="K30" s="20" t="s">
        <v>0</v>
      </c>
    </row>
    <row r="31" spans="1:11" x14ac:dyDescent="0.25">
      <c r="A31" s="23"/>
      <c r="B31" s="24"/>
      <c r="C31" s="24"/>
      <c r="D31" s="24"/>
      <c r="E31" s="25"/>
      <c r="G31" s="23"/>
      <c r="H31" s="24" t="s">
        <v>39</v>
      </c>
      <c r="I31" s="24"/>
      <c r="J31" s="24"/>
      <c r="K31" s="25"/>
    </row>
    <row r="32" spans="1:11" s="1" customFormat="1" ht="21" x14ac:dyDescent="0.35">
      <c r="A32" s="19" t="s">
        <v>29</v>
      </c>
      <c r="B32" s="11"/>
      <c r="C32" s="11"/>
      <c r="D32" s="11"/>
      <c r="E32" s="20"/>
      <c r="G32" s="19" t="s">
        <v>35</v>
      </c>
      <c r="H32" s="11"/>
      <c r="I32" s="11"/>
      <c r="J32" s="11"/>
      <c r="K32" s="20"/>
    </row>
    <row r="33" spans="1:11" s="1" customFormat="1" ht="21.75" thickBot="1" x14ac:dyDescent="0.4">
      <c r="A33" s="26" t="s">
        <v>33</v>
      </c>
      <c r="B33" s="27"/>
      <c r="C33" s="27"/>
      <c r="D33" s="31">
        <f>+D27*-1+D29</f>
        <v>5387.6630497708502</v>
      </c>
      <c r="E33" s="28" t="s">
        <v>0</v>
      </c>
      <c r="G33" s="26" t="s">
        <v>33</v>
      </c>
      <c r="H33" s="27"/>
      <c r="I33" s="27"/>
      <c r="J33" s="31">
        <f>+J27*-1+J29+J30</f>
        <v>4263.7118088142215</v>
      </c>
      <c r="K33" s="28" t="s">
        <v>0</v>
      </c>
    </row>
    <row r="35" spans="1:11" ht="21" x14ac:dyDescent="0.35">
      <c r="H35" s="1" t="s">
        <v>34</v>
      </c>
      <c r="I35" s="1"/>
      <c r="J35" s="34">
        <f>+D33-J33</f>
        <v>1123.9512409566287</v>
      </c>
      <c r="K35" s="1" t="s">
        <v>0</v>
      </c>
    </row>
    <row r="36" spans="1:11" s="1" customFormat="1" ht="21.75" thickBot="1" x14ac:dyDescent="0.4">
      <c r="G36"/>
      <c r="H36"/>
      <c r="I36"/>
      <c r="J36"/>
    </row>
    <row r="37" spans="1:11" ht="22.5" thickTop="1" thickBot="1" x14ac:dyDescent="0.4">
      <c r="C37" s="9" t="s">
        <v>36</v>
      </c>
      <c r="G37" s="9"/>
      <c r="H37" s="9"/>
      <c r="I37" s="10">
        <f>+(J26-D26)/J35</f>
        <v>13.345774668332631</v>
      </c>
      <c r="J37" s="9" t="s">
        <v>1</v>
      </c>
    </row>
    <row r="38" spans="1:11" s="1" customFormat="1" ht="21.75" thickTop="1" x14ac:dyDescent="0.35">
      <c r="G38" s="9"/>
      <c r="H38" s="9"/>
      <c r="I38" s="9"/>
    </row>
    <row r="39" spans="1:11" s="1" customFormat="1" ht="21" x14ac:dyDescent="0.35"/>
  </sheetData>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Hake-Öljy -vertailu</vt:lpstr>
    </vt:vector>
  </TitlesOfParts>
  <Company>University of Helsinki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Mikkola, Hannu J</dc:creator>
  <cp:lastModifiedBy>Mikkola, Hannu J</cp:lastModifiedBy>
  <cp:lastPrinted>2013-10-01T12:42:10Z</cp:lastPrinted>
  <dcterms:created xsi:type="dcterms:W3CDTF">2013-09-27T12:08:34Z</dcterms:created>
  <dcterms:modified xsi:type="dcterms:W3CDTF">2013-10-03T07:37:14Z</dcterms:modified>
</cp:coreProperties>
</file>